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65" yWindow="-75" windowWidth="16740" windowHeight="12150" activeTab="7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N20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N17" i="29" s="1"/>
  <c r="L16" i="29"/>
  <c r="J16" i="29"/>
  <c r="G16" i="29"/>
  <c r="N16" i="29" s="1"/>
  <c r="N15" i="29"/>
  <c r="L15" i="29"/>
  <c r="J15" i="29"/>
  <c r="G15" i="29"/>
  <c r="N14" i="29"/>
  <c r="L14" i="29"/>
  <c r="J14" i="29"/>
  <c r="G14" i="29"/>
  <c r="N13" i="29"/>
  <c r="L13" i="29"/>
  <c r="J13" i="29"/>
  <c r="G13" i="29"/>
  <c r="N12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N8" i="29" s="1"/>
  <c r="L7" i="29"/>
  <c r="J7" i="29"/>
  <c r="G7" i="29"/>
  <c r="L6" i="29"/>
  <c r="J6" i="29"/>
  <c r="G6" i="29"/>
  <c r="N5" i="29"/>
  <c r="L5" i="29"/>
  <c r="J5" i="29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5" i="29" s="1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N12" i="28" s="1"/>
  <c r="O12" i="29" s="1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N13" i="27" s="1"/>
  <c r="O13" i="28" s="1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20" i="28" l="1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<sst xmlns="http://schemas.openxmlformats.org/spreadsheetml/2006/main" count="800" uniqueCount="93">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</sst>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5" sqref="AL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1" t="s">
        <v>56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3" t="s">
        <v>53</v>
      </c>
      <c r="P1" s="41">
        <v>43789</v>
      </c>
    </row>
    <row r="2" spans="1:25" ht="54.75" customHeight="1" thickBot="1">
      <c r="C2" s="102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57</v>
      </c>
      <c r="O2" s="125" t="s">
        <v>58</v>
      </c>
      <c r="P2" s="122" t="s">
        <v>92</v>
      </c>
      <c r="Q2" s="111" t="s">
        <v>37</v>
      </c>
    </row>
    <row r="3" spans="1:25" ht="38.25" customHeight="1" thickBot="1">
      <c r="C3" s="102"/>
      <c r="D3" s="112" t="s">
        <v>36</v>
      </c>
      <c r="E3" s="112" t="s">
        <v>35</v>
      </c>
      <c r="F3" s="112" t="s">
        <v>34</v>
      </c>
      <c r="G3" s="114" t="s">
        <v>29</v>
      </c>
      <c r="H3" s="116" t="s">
        <v>33</v>
      </c>
      <c r="I3" s="102" t="s">
        <v>32</v>
      </c>
      <c r="J3" s="118" t="s">
        <v>29</v>
      </c>
      <c r="K3" s="120" t="s">
        <v>31</v>
      </c>
      <c r="L3" s="102" t="s">
        <v>30</v>
      </c>
      <c r="M3" s="109" t="s">
        <v>29</v>
      </c>
      <c r="N3" s="107"/>
      <c r="O3" s="125"/>
      <c r="P3" s="122"/>
      <c r="Q3" s="111"/>
    </row>
    <row r="4" spans="1:25" ht="36.75" customHeight="1" thickBot="1">
      <c r="C4" s="103"/>
      <c r="D4" s="113"/>
      <c r="E4" s="113"/>
      <c r="F4" s="113"/>
      <c r="G4" s="115"/>
      <c r="H4" s="117"/>
      <c r="I4" s="103"/>
      <c r="J4" s="119"/>
      <c r="K4" s="121"/>
      <c r="L4" s="103"/>
      <c r="M4" s="110"/>
      <c r="N4" s="108"/>
      <c r="O4" s="125"/>
      <c r="P4" s="122"/>
      <c r="Q4" s="11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83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84</v>
      </c>
      <c r="O2" s="142" t="s">
        <v>85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86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87</v>
      </c>
      <c r="O2" s="142" t="s">
        <v>88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89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90</v>
      </c>
      <c r="O2" s="142" t="s">
        <v>91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5" sqref="Q5:Q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59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>
        <v>43815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60</v>
      </c>
      <c r="O2" s="142" t="s">
        <v>61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: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62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90" t="s">
        <v>53</v>
      </c>
      <c r="P1" s="91">
        <v>242178</v>
      </c>
      <c r="Q1" s="41"/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63</v>
      </c>
      <c r="O2" s="142" t="s">
        <v>64</v>
      </c>
      <c r="P2" s="133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65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92">
        <v>242205</v>
      </c>
      <c r="Q1" s="41"/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66</v>
      </c>
      <c r="O2" s="142" t="s">
        <v>67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27" sqref="G2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68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41">
        <v>43906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69</v>
      </c>
      <c r="O2" s="142" t="s">
        <v>79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70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41">
        <v>43938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71</v>
      </c>
      <c r="O2" s="142" t="s">
        <v>78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72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41">
        <v>43969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73</v>
      </c>
      <c r="O2" s="142" t="s">
        <v>77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3.43</v>
      </c>
      <c r="E5" s="47">
        <v>3.16</v>
      </c>
      <c r="F5" s="47">
        <v>1.1299999999999999</v>
      </c>
      <c r="G5" s="47">
        <f t="shared" ref="G5:G20" si="0">(IF(D5&lt;1.5,1,0))+(IF(E5&lt;1,1,0))+(IF(F5&lt;0.8,1,0))</f>
        <v>0</v>
      </c>
      <c r="H5" s="53">
        <v>510801783.24000001</v>
      </c>
      <c r="I5" s="53">
        <v>37938863.329999998</v>
      </c>
      <c r="J5" s="47">
        <f t="shared" ref="J5:J20" si="1">IF(I5&lt;0,1,0)+IF(H5&lt;0,1,0)</f>
        <v>0</v>
      </c>
      <c r="K5" s="51">
        <f>SUM(I5/7)</f>
        <v>5419837.6185714286</v>
      </c>
      <c r="L5" s="45">
        <f>+H5/K5</f>
        <v>94.246695046675242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มี.ค.63!N5</f>
        <v>0</v>
      </c>
      <c r="P5" s="100">
        <v>80881405.939999998</v>
      </c>
      <c r="Q5" s="53">
        <v>27071465.559999999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0.81</v>
      </c>
      <c r="E6" s="42">
        <v>0.75</v>
      </c>
      <c r="F6" s="42">
        <v>0.52</v>
      </c>
      <c r="G6" s="55">
        <f t="shared" si="0"/>
        <v>3</v>
      </c>
      <c r="H6" s="68">
        <v>-31620131.649999999</v>
      </c>
      <c r="I6" s="53">
        <v>12629881.439999999</v>
      </c>
      <c r="J6" s="55">
        <f>IF(I6&lt;0,1,0)+IF(H6&lt;0,1,0)</f>
        <v>1</v>
      </c>
      <c r="K6" s="51">
        <f>SUM(I6/7)</f>
        <v>1804268.777142857</v>
      </c>
      <c r="L6" s="45">
        <f>+H6/K6</f>
        <v>-17.52517809462509</v>
      </c>
      <c r="M6" s="42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2</v>
      </c>
      <c r="N6" s="46">
        <f>SUM(G6+J6+M6)</f>
        <v>6</v>
      </c>
      <c r="O6" s="46">
        <f>มี.ค.63!N6</f>
        <v>6</v>
      </c>
      <c r="P6" s="100">
        <v>32531647.34</v>
      </c>
      <c r="Q6" s="68">
        <v>-81430503.629999995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1.29</v>
      </c>
      <c r="E7" s="47">
        <v>1.1299999999999999</v>
      </c>
      <c r="F7" s="47">
        <v>0.88</v>
      </c>
      <c r="G7" s="42">
        <f t="shared" si="0"/>
        <v>1</v>
      </c>
      <c r="H7" s="53">
        <v>8749452.7100000009</v>
      </c>
      <c r="I7" s="53">
        <v>6535929.0499999998</v>
      </c>
      <c r="J7" s="47">
        <f t="shared" si="1"/>
        <v>0</v>
      </c>
      <c r="K7" s="51">
        <f>SUM(I7/7)</f>
        <v>933704.15</v>
      </c>
      <c r="L7" s="45">
        <f t="shared" ref="L7:L20" si="4">+H7/K7</f>
        <v>9.3706906090114312</v>
      </c>
      <c r="M7" s="43">
        <f t="shared" si="3"/>
        <v>0</v>
      </c>
      <c r="N7" s="46">
        <f t="shared" si="2"/>
        <v>1</v>
      </c>
      <c r="O7" s="46">
        <f>มี.ค.63!N7</f>
        <v>1</v>
      </c>
      <c r="P7" s="100">
        <v>7103227.8799999999</v>
      </c>
      <c r="Q7" s="68">
        <v>-3684005.82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1.92</v>
      </c>
      <c r="E8" s="47">
        <v>1.68</v>
      </c>
      <c r="F8" s="47">
        <v>1.35</v>
      </c>
      <c r="G8" s="66">
        <f t="shared" si="0"/>
        <v>0</v>
      </c>
      <c r="H8" s="53">
        <v>13394407.77</v>
      </c>
      <c r="I8" s="68">
        <v>-959326.13</v>
      </c>
      <c r="J8" s="55">
        <f t="shared" si="1"/>
        <v>1</v>
      </c>
      <c r="K8" s="59">
        <f t="shared" ref="K8:K19" si="5">SUM(I8/7)</f>
        <v>-137046.59</v>
      </c>
      <c r="L8" s="45">
        <f t="shared" si="4"/>
        <v>-97.736162351795841</v>
      </c>
      <c r="M8" s="43">
        <f t="shared" si="3"/>
        <v>0</v>
      </c>
      <c r="N8" s="46">
        <f t="shared" si="2"/>
        <v>1</v>
      </c>
      <c r="O8" s="46">
        <f>มี.ค.63!N8</f>
        <v>0</v>
      </c>
      <c r="P8" s="100">
        <v>4969031.67</v>
      </c>
      <c r="Q8" s="53">
        <v>5064716.1100000003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1.69</v>
      </c>
      <c r="E9" s="47">
        <v>1.47</v>
      </c>
      <c r="F9" s="47">
        <v>1.32</v>
      </c>
      <c r="G9" s="47">
        <f t="shared" si="0"/>
        <v>0</v>
      </c>
      <c r="H9" s="53">
        <v>14339844.26</v>
      </c>
      <c r="I9" s="53">
        <v>6580530.6799999997</v>
      </c>
      <c r="J9" s="47">
        <f t="shared" si="1"/>
        <v>0</v>
      </c>
      <c r="K9" s="51">
        <f t="shared" si="5"/>
        <v>940075.81142857135</v>
      </c>
      <c r="L9" s="45">
        <f t="shared" si="4"/>
        <v>15.253923232221753</v>
      </c>
      <c r="M9" s="43">
        <f t="shared" si="3"/>
        <v>0</v>
      </c>
      <c r="N9" s="46">
        <f t="shared" si="2"/>
        <v>0</v>
      </c>
      <c r="O9" s="46">
        <f>มี.ค.63!N9</f>
        <v>0</v>
      </c>
      <c r="P9" s="100">
        <v>9598540.8499999996</v>
      </c>
      <c r="Q9" s="53">
        <v>6613496.7599999998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1.36</v>
      </c>
      <c r="E10" s="47">
        <v>1.28</v>
      </c>
      <c r="F10" s="47">
        <v>1.0900000000000001</v>
      </c>
      <c r="G10" s="42">
        <f t="shared" si="0"/>
        <v>1</v>
      </c>
      <c r="H10" s="53">
        <v>7276637.4400000004</v>
      </c>
      <c r="I10" s="53">
        <v>3810033.97</v>
      </c>
      <c r="J10" s="47">
        <f t="shared" si="1"/>
        <v>0</v>
      </c>
      <c r="K10" s="51">
        <f t="shared" si="5"/>
        <v>544290.56714285712</v>
      </c>
      <c r="L10" s="45">
        <f t="shared" si="4"/>
        <v>13.369030953810631</v>
      </c>
      <c r="M10" s="43">
        <f t="shared" si="3"/>
        <v>0</v>
      </c>
      <c r="N10" s="46">
        <f t="shared" si="2"/>
        <v>1</v>
      </c>
      <c r="O10" s="46">
        <f>มี.ค.63!N10</f>
        <v>1</v>
      </c>
      <c r="P10" s="100">
        <v>4709407.2300000004</v>
      </c>
      <c r="Q10" s="53">
        <v>1826033.18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1.37</v>
      </c>
      <c r="E11" s="57">
        <v>1.2</v>
      </c>
      <c r="F11" s="47">
        <v>0.89</v>
      </c>
      <c r="G11" s="42">
        <f t="shared" si="0"/>
        <v>1</v>
      </c>
      <c r="H11" s="53">
        <v>20960279.66</v>
      </c>
      <c r="I11" s="53">
        <v>18550759.350000001</v>
      </c>
      <c r="J11" s="47">
        <f t="shared" si="1"/>
        <v>0</v>
      </c>
      <c r="K11" s="51">
        <f t="shared" si="5"/>
        <v>2650108.4785714289</v>
      </c>
      <c r="L11" s="45">
        <f t="shared" si="4"/>
        <v>7.9092157281421462</v>
      </c>
      <c r="M11" s="43">
        <f t="shared" si="3"/>
        <v>0</v>
      </c>
      <c r="N11" s="46">
        <f t="shared" si="2"/>
        <v>1</v>
      </c>
      <c r="O11" s="46">
        <f>มี.ค.63!N11</f>
        <v>0</v>
      </c>
      <c r="P11" s="100">
        <v>18047919.510000002</v>
      </c>
      <c r="Q11" s="68">
        <v>-6674069.0700000003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1.38</v>
      </c>
      <c r="E12" s="47">
        <v>1.21</v>
      </c>
      <c r="F12" s="47">
        <v>0.92</v>
      </c>
      <c r="G12" s="42">
        <f t="shared" si="0"/>
        <v>1</v>
      </c>
      <c r="H12" s="53">
        <v>12608819.039999999</v>
      </c>
      <c r="I12" s="53">
        <v>8533396.1600000001</v>
      </c>
      <c r="J12" s="47">
        <f t="shared" si="1"/>
        <v>0</v>
      </c>
      <c r="K12" s="51">
        <f t="shared" si="5"/>
        <v>1219056.5942857142</v>
      </c>
      <c r="L12" s="45">
        <f t="shared" si="4"/>
        <v>10.343095717707778</v>
      </c>
      <c r="M12" s="43">
        <f t="shared" si="3"/>
        <v>0</v>
      </c>
      <c r="N12" s="46">
        <f t="shared" si="2"/>
        <v>1</v>
      </c>
      <c r="O12" s="46">
        <f>มี.ค.63!N12</f>
        <v>1</v>
      </c>
      <c r="P12" s="100">
        <v>8570306.1099999994</v>
      </c>
      <c r="Q12" s="68">
        <v>-2562794.7799999998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1.41</v>
      </c>
      <c r="E13" s="47">
        <v>1.31</v>
      </c>
      <c r="F13" s="47">
        <v>1.1499999999999999</v>
      </c>
      <c r="G13" s="42">
        <f t="shared" si="0"/>
        <v>1</v>
      </c>
      <c r="H13" s="53">
        <v>12496354.720000001</v>
      </c>
      <c r="I13" s="53">
        <v>8198526.3700000001</v>
      </c>
      <c r="J13" s="47">
        <f t="shared" si="1"/>
        <v>0</v>
      </c>
      <c r="K13" s="51">
        <f t="shared" si="5"/>
        <v>1171218.0528571429</v>
      </c>
      <c r="L13" s="45">
        <f t="shared" si="4"/>
        <v>10.669537315887172</v>
      </c>
      <c r="M13" s="43">
        <f t="shared" si="3"/>
        <v>0</v>
      </c>
      <c r="N13" s="46">
        <f t="shared" si="2"/>
        <v>1</v>
      </c>
      <c r="O13" s="46">
        <f>มี.ค.63!N13</f>
        <v>1</v>
      </c>
      <c r="P13" s="100">
        <v>10457563.220000001</v>
      </c>
      <c r="Q13" s="53">
        <v>4671370.0599999996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2.15</v>
      </c>
      <c r="E14" s="47">
        <v>1.93</v>
      </c>
      <c r="F14" s="47">
        <v>1.47</v>
      </c>
      <c r="G14" s="47">
        <f t="shared" si="0"/>
        <v>0</v>
      </c>
      <c r="H14" s="53">
        <v>23443057.52</v>
      </c>
      <c r="I14" s="67">
        <v>14016249.58</v>
      </c>
      <c r="J14" s="47">
        <f t="shared" si="1"/>
        <v>0</v>
      </c>
      <c r="K14" s="51">
        <f t="shared" si="5"/>
        <v>2002321.3685714286</v>
      </c>
      <c r="L14" s="45">
        <f t="shared" si="4"/>
        <v>11.707939538559501</v>
      </c>
      <c r="M14" s="43">
        <f t="shared" si="3"/>
        <v>0</v>
      </c>
      <c r="N14" s="46">
        <f t="shared" si="2"/>
        <v>0</v>
      </c>
      <c r="O14" s="46">
        <f>มี.ค.63!N14</f>
        <v>0</v>
      </c>
      <c r="P14" s="100">
        <v>14386029.050000001</v>
      </c>
      <c r="Q14" s="53">
        <v>9479328.0899999999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2.2000000000000002</v>
      </c>
      <c r="E15" s="47">
        <v>1.94</v>
      </c>
      <c r="F15" s="47">
        <v>1.63</v>
      </c>
      <c r="G15" s="47">
        <f t="shared" si="0"/>
        <v>0</v>
      </c>
      <c r="H15" s="53">
        <v>20180822.559999999</v>
      </c>
      <c r="I15" s="53">
        <v>17257196.050000001</v>
      </c>
      <c r="J15" s="47">
        <f t="shared" si="1"/>
        <v>0</v>
      </c>
      <c r="K15" s="51">
        <f t="shared" si="5"/>
        <v>2465313.7214285717</v>
      </c>
      <c r="L15" s="45">
        <f t="shared" si="4"/>
        <v>8.1859044488284631</v>
      </c>
      <c r="M15" s="43">
        <f t="shared" si="3"/>
        <v>0</v>
      </c>
      <c r="N15" s="46">
        <f t="shared" si="2"/>
        <v>0</v>
      </c>
      <c r="O15" s="46">
        <f>มี.ค.63!N15</f>
        <v>0</v>
      </c>
      <c r="P15" s="100">
        <v>12488639.66</v>
      </c>
      <c r="Q15" s="53">
        <v>10545405.91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3.65</v>
      </c>
      <c r="E16" s="47">
        <v>2.83</v>
      </c>
      <c r="F16" s="57">
        <v>2.5</v>
      </c>
      <c r="G16" s="47">
        <f t="shared" si="0"/>
        <v>0</v>
      </c>
      <c r="H16" s="53">
        <v>69268752.450000003</v>
      </c>
      <c r="I16" s="53">
        <v>29024019.48</v>
      </c>
      <c r="J16" s="47">
        <f t="shared" si="1"/>
        <v>0</v>
      </c>
      <c r="K16" s="51">
        <f t="shared" si="5"/>
        <v>4146288.4971428574</v>
      </c>
      <c r="L16" s="45">
        <f t="shared" si="4"/>
        <v>16.706206646674975</v>
      </c>
      <c r="M16" s="43">
        <f t="shared" si="3"/>
        <v>0</v>
      </c>
      <c r="N16" s="46">
        <f t="shared" si="2"/>
        <v>0</v>
      </c>
      <c r="O16" s="46">
        <f>มี.ค.63!N16</f>
        <v>0</v>
      </c>
      <c r="P16" s="100">
        <v>23155288.18</v>
      </c>
      <c r="Q16" s="53">
        <v>39241375.659999996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2.1</v>
      </c>
      <c r="E17" s="47">
        <v>1.87</v>
      </c>
      <c r="F17" s="57">
        <v>1.7</v>
      </c>
      <c r="G17" s="47">
        <f t="shared" si="0"/>
        <v>0</v>
      </c>
      <c r="H17" s="53">
        <v>7441328.6100000003</v>
      </c>
      <c r="I17" s="53">
        <v>4267063.41</v>
      </c>
      <c r="J17" s="47">
        <f t="shared" si="1"/>
        <v>0</v>
      </c>
      <c r="K17" s="51">
        <f t="shared" si="5"/>
        <v>609580.48714285716</v>
      </c>
      <c r="L17" s="45">
        <f t="shared" si="4"/>
        <v>12.207294634508372</v>
      </c>
      <c r="M17" s="43">
        <f t="shared" si="3"/>
        <v>0</v>
      </c>
      <c r="N17" s="46">
        <f t="shared" si="2"/>
        <v>0</v>
      </c>
      <c r="O17" s="46">
        <f>มี.ค.63!N17</f>
        <v>0</v>
      </c>
      <c r="P17" s="100">
        <v>5213316.9400000004</v>
      </c>
      <c r="Q17" s="53">
        <v>4709910.8499999996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1.43</v>
      </c>
      <c r="E18" s="47">
        <v>1.23</v>
      </c>
      <c r="F18" s="47">
        <v>0.92</v>
      </c>
      <c r="G18" s="42">
        <f t="shared" si="0"/>
        <v>1</v>
      </c>
      <c r="H18" s="53">
        <v>10074197.49</v>
      </c>
      <c r="I18" s="53">
        <v>4821478.58</v>
      </c>
      <c r="J18" s="47">
        <f t="shared" si="1"/>
        <v>0</v>
      </c>
      <c r="K18" s="51">
        <f t="shared" si="5"/>
        <v>688782.65428571426</v>
      </c>
      <c r="L18" s="45">
        <f t="shared" si="4"/>
        <v>14.626090577799477</v>
      </c>
      <c r="M18" s="43">
        <f t="shared" si="3"/>
        <v>0</v>
      </c>
      <c r="N18" s="46">
        <f t="shared" si="2"/>
        <v>1</v>
      </c>
      <c r="O18" s="46">
        <f>มี.ค.63!N18</f>
        <v>1</v>
      </c>
      <c r="P18" s="100">
        <v>9003668.0800000001</v>
      </c>
      <c r="Q18" s="68">
        <v>-1922258.86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1.45</v>
      </c>
      <c r="E19" s="47">
        <v>1.32</v>
      </c>
      <c r="F19" s="57">
        <v>0.9</v>
      </c>
      <c r="G19" s="42">
        <f t="shared" si="0"/>
        <v>1</v>
      </c>
      <c r="H19" s="53">
        <v>6850204.2800000003</v>
      </c>
      <c r="I19" s="53">
        <v>11961953.67</v>
      </c>
      <c r="J19" s="47">
        <f t="shared" si="1"/>
        <v>0</v>
      </c>
      <c r="K19" s="51">
        <f t="shared" si="5"/>
        <v>1708850.5242857144</v>
      </c>
      <c r="L19" s="45">
        <f t="shared" si="4"/>
        <v>4.0086620699978015</v>
      </c>
      <c r="M19" s="43">
        <f t="shared" si="3"/>
        <v>0</v>
      </c>
      <c r="N19" s="46">
        <f t="shared" si="2"/>
        <v>1</v>
      </c>
      <c r="O19" s="46">
        <f>มี.ค.63!N19</f>
        <v>2</v>
      </c>
      <c r="P19" s="100">
        <v>13775544.34</v>
      </c>
      <c r="Q19" s="68">
        <v>-1478858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1.58</v>
      </c>
      <c r="E20" s="47">
        <v>1.37</v>
      </c>
      <c r="F20" s="47">
        <v>1.0900000000000001</v>
      </c>
      <c r="G20" s="47">
        <f t="shared" si="0"/>
        <v>0</v>
      </c>
      <c r="H20" s="53">
        <v>5590344.75</v>
      </c>
      <c r="I20" s="68">
        <v>-41537.599999999999</v>
      </c>
      <c r="J20" s="42">
        <f t="shared" si="1"/>
        <v>1</v>
      </c>
      <c r="K20" s="59">
        <f>SUM(I20/7)</f>
        <v>-5933.9428571428571</v>
      </c>
      <c r="L20" s="45">
        <f t="shared" si="4"/>
        <v>-942.09615504988255</v>
      </c>
      <c r="M20" s="43">
        <f t="shared" si="3"/>
        <v>0</v>
      </c>
      <c r="N20" s="46">
        <f t="shared" si="2"/>
        <v>1</v>
      </c>
      <c r="O20" s="46">
        <f>มี.ค.63!N20</f>
        <v>0</v>
      </c>
      <c r="P20" s="100">
        <v>1355926.98</v>
      </c>
      <c r="Q20" s="53">
        <v>846541.59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6" t="s">
        <v>74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P1" s="99" t="s">
        <v>53</v>
      </c>
      <c r="Q1" s="92">
        <v>242325</v>
      </c>
    </row>
    <row r="2" spans="1:25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75</v>
      </c>
      <c r="O2" s="142" t="s">
        <v>76</v>
      </c>
      <c r="P2" s="139" t="s">
        <v>92</v>
      </c>
      <c r="Q2" s="133" t="s">
        <v>37</v>
      </c>
    </row>
    <row r="3" spans="1:25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40"/>
      <c r="Q3" s="133"/>
    </row>
    <row r="4" spans="1:25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41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3.26</v>
      </c>
      <c r="E5" s="57">
        <v>3</v>
      </c>
      <c r="F5" s="57">
        <v>0.98</v>
      </c>
      <c r="G5" s="47">
        <f t="shared" ref="G5:G20" si="0">(IF(D5&lt;1.5,1,0))+(IF(E5&lt;1,1,0))+(IF(F5&lt;0.8,1,0))</f>
        <v>0</v>
      </c>
      <c r="H5" s="53">
        <v>502758700.19999999</v>
      </c>
      <c r="I5" s="53">
        <v>26738157.91</v>
      </c>
      <c r="J5" s="47">
        <f t="shared" ref="J5:J20" si="1">IF(I5&lt;0,1,0)+IF(H5&lt;0,1,0)</f>
        <v>0</v>
      </c>
      <c r="K5" s="51">
        <f>SUM(I5/8)</f>
        <v>3342269.73875</v>
      </c>
      <c r="L5" s="45">
        <f>+H5/K5</f>
        <v>150.42433420949155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เม.ย.63!N5</f>
        <v>0</v>
      </c>
      <c r="P5" s="100">
        <v>72895594.569999993</v>
      </c>
      <c r="Q5" s="68">
        <v>-3286571.86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57">
        <v>0.7</v>
      </c>
      <c r="F6" s="57">
        <v>0.49</v>
      </c>
      <c r="G6" s="55">
        <f t="shared" si="0"/>
        <v>3</v>
      </c>
      <c r="H6" s="68">
        <v>-39762715.520000003</v>
      </c>
      <c r="I6" s="53">
        <v>4010002.46</v>
      </c>
      <c r="J6" s="55">
        <f>IF(I6&lt;0,1,0)+IF(H6&lt;0,1,0)</f>
        <v>1</v>
      </c>
      <c r="K6" s="51">
        <f t="shared" ref="K6:K20" si="3">SUM(I6/8)</f>
        <v>501250.3075</v>
      </c>
      <c r="L6" s="45">
        <f>+H6/K6</f>
        <v>-79.327064592374342</v>
      </c>
      <c r="M6" s="42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2</v>
      </c>
      <c r="N6" s="46">
        <f>SUM(G6+J6+M6)</f>
        <v>6</v>
      </c>
      <c r="O6" s="46">
        <f>เม.ย.63!N6</f>
        <v>6</v>
      </c>
      <c r="P6" s="100">
        <v>28177355.100000001</v>
      </c>
      <c r="Q6" s="68">
        <v>-86160765.620000005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</v>
      </c>
      <c r="E7" s="57">
        <v>1.01</v>
      </c>
      <c r="F7" s="57">
        <v>0.78</v>
      </c>
      <c r="G7" s="42">
        <f t="shared" si="0"/>
        <v>2</v>
      </c>
      <c r="H7" s="53">
        <v>6328068.5700000003</v>
      </c>
      <c r="I7" s="53">
        <v>4222277.0199999996</v>
      </c>
      <c r="J7" s="47">
        <f t="shared" si="1"/>
        <v>0</v>
      </c>
      <c r="K7" s="51">
        <f t="shared" si="3"/>
        <v>527784.62749999994</v>
      </c>
      <c r="L7" s="45">
        <f t="shared" ref="L7:L20" si="5">+H7/K7</f>
        <v>11.989869049378482</v>
      </c>
      <c r="M7" s="43">
        <f t="shared" si="4"/>
        <v>0</v>
      </c>
      <c r="N7" s="46">
        <f t="shared" si="2"/>
        <v>2</v>
      </c>
      <c r="O7" s="46">
        <f>เม.ย.63!N7</f>
        <v>1</v>
      </c>
      <c r="P7" s="100">
        <v>5066618.54</v>
      </c>
      <c r="Q7" s="68">
        <v>-6866324.2800000003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1.8</v>
      </c>
      <c r="E8" s="57">
        <v>1.56</v>
      </c>
      <c r="F8" s="57">
        <v>1.25</v>
      </c>
      <c r="G8" s="66">
        <f t="shared" si="0"/>
        <v>0</v>
      </c>
      <c r="H8" s="53">
        <v>12003439.18</v>
      </c>
      <c r="I8" s="68">
        <v>-3081482.32</v>
      </c>
      <c r="J8" s="55">
        <f t="shared" si="1"/>
        <v>1</v>
      </c>
      <c r="K8" s="59">
        <f t="shared" si="3"/>
        <v>-385185.29</v>
      </c>
      <c r="L8" s="45">
        <f t="shared" si="5"/>
        <v>-31.162766314362628</v>
      </c>
      <c r="M8" s="43">
        <f t="shared" si="4"/>
        <v>0</v>
      </c>
      <c r="N8" s="46">
        <f t="shared" si="2"/>
        <v>1</v>
      </c>
      <c r="O8" s="46">
        <f>เม.ย.63!N8</f>
        <v>1</v>
      </c>
      <c r="P8" s="100">
        <v>3859127.38</v>
      </c>
      <c r="Q8" s="53">
        <v>3650077.01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1.62</v>
      </c>
      <c r="E9" s="57">
        <v>1.38</v>
      </c>
      <c r="F9" s="57">
        <v>1.24</v>
      </c>
      <c r="G9" s="47">
        <f t="shared" si="0"/>
        <v>0</v>
      </c>
      <c r="H9" s="53">
        <v>12713446.32</v>
      </c>
      <c r="I9" s="53">
        <v>4133638.43</v>
      </c>
      <c r="J9" s="47">
        <f t="shared" si="1"/>
        <v>0</v>
      </c>
      <c r="K9" s="51">
        <f t="shared" si="3"/>
        <v>516704.80375000002</v>
      </c>
      <c r="L9" s="45">
        <f t="shared" si="5"/>
        <v>24.604854121215435</v>
      </c>
      <c r="M9" s="43">
        <f t="shared" si="4"/>
        <v>0</v>
      </c>
      <c r="N9" s="46">
        <f t="shared" si="2"/>
        <v>0</v>
      </c>
      <c r="O9" s="46">
        <f>เม.ย.63!N9</f>
        <v>0</v>
      </c>
      <c r="P9" s="100">
        <v>7582792.9100000001</v>
      </c>
      <c r="Q9" s="53">
        <v>4924277.49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57">
        <v>1.32</v>
      </c>
      <c r="E10" s="57">
        <v>1.23</v>
      </c>
      <c r="F10" s="57">
        <v>1.02</v>
      </c>
      <c r="G10" s="42">
        <f t="shared" si="0"/>
        <v>1</v>
      </c>
      <c r="H10" s="53">
        <v>6616955.7800000003</v>
      </c>
      <c r="I10" s="53">
        <v>2869333.21</v>
      </c>
      <c r="J10" s="47">
        <f t="shared" si="1"/>
        <v>0</v>
      </c>
      <c r="K10" s="51">
        <f t="shared" si="3"/>
        <v>358666.65125</v>
      </c>
      <c r="L10" s="45">
        <f t="shared" si="5"/>
        <v>18.448762261389643</v>
      </c>
      <c r="M10" s="43">
        <f t="shared" si="4"/>
        <v>0</v>
      </c>
      <c r="N10" s="46">
        <f t="shared" si="2"/>
        <v>1</v>
      </c>
      <c r="O10" s="46">
        <f>เม.ย.63!N10</f>
        <v>1</v>
      </c>
      <c r="P10" s="100">
        <v>4018131.83</v>
      </c>
      <c r="Q10" s="53">
        <v>435750.39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57">
        <v>1.28</v>
      </c>
      <c r="E11" s="57">
        <v>1.1399999999999999</v>
      </c>
      <c r="F11" s="57">
        <v>0.82</v>
      </c>
      <c r="G11" s="42">
        <f t="shared" si="0"/>
        <v>1</v>
      </c>
      <c r="H11" s="53">
        <v>17240368.809999999</v>
      </c>
      <c r="I11" s="53">
        <v>24767435.530000001</v>
      </c>
      <c r="J11" s="47">
        <f t="shared" si="1"/>
        <v>0</v>
      </c>
      <c r="K11" s="51">
        <f t="shared" si="3"/>
        <v>3095929.4412500001</v>
      </c>
      <c r="L11" s="45">
        <f t="shared" si="5"/>
        <v>5.5687214896729351</v>
      </c>
      <c r="M11" s="43">
        <f t="shared" si="4"/>
        <v>0</v>
      </c>
      <c r="N11" s="46">
        <f t="shared" si="2"/>
        <v>1</v>
      </c>
      <c r="O11" s="46">
        <f>เม.ย.63!N11</f>
        <v>1</v>
      </c>
      <c r="P11" s="100">
        <v>24469813.59</v>
      </c>
      <c r="Q11" s="68">
        <v>-11373826.75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57">
        <v>1.32</v>
      </c>
      <c r="E12" s="57">
        <v>1.1499999999999999</v>
      </c>
      <c r="F12" s="57">
        <v>0.89</v>
      </c>
      <c r="G12" s="42">
        <f t="shared" si="0"/>
        <v>1</v>
      </c>
      <c r="H12" s="53">
        <v>10825317.84</v>
      </c>
      <c r="I12" s="53">
        <v>6471321.2300000004</v>
      </c>
      <c r="J12" s="47">
        <f t="shared" si="1"/>
        <v>0</v>
      </c>
      <c r="K12" s="51">
        <f t="shared" si="3"/>
        <v>808915.15375000006</v>
      </c>
      <c r="L12" s="45">
        <f t="shared" si="5"/>
        <v>13.382513344960314</v>
      </c>
      <c r="M12" s="43">
        <f t="shared" si="4"/>
        <v>0</v>
      </c>
      <c r="N12" s="46">
        <f t="shared" si="2"/>
        <v>1</v>
      </c>
      <c r="O12" s="46">
        <f>เม.ย.63!N12</f>
        <v>1</v>
      </c>
      <c r="P12" s="100">
        <v>6733461.21</v>
      </c>
      <c r="Q12" s="68">
        <v>-3571868.27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57">
        <v>1.33</v>
      </c>
      <c r="E13" s="57">
        <v>1.22</v>
      </c>
      <c r="F13" s="57">
        <v>1.0900000000000001</v>
      </c>
      <c r="G13" s="42">
        <f t="shared" si="0"/>
        <v>1</v>
      </c>
      <c r="H13" s="53">
        <v>9839595.5800000001</v>
      </c>
      <c r="I13" s="53">
        <v>4986266.99</v>
      </c>
      <c r="J13" s="47">
        <f t="shared" si="1"/>
        <v>0</v>
      </c>
      <c r="K13" s="51">
        <f t="shared" si="3"/>
        <v>623283.37375000003</v>
      </c>
      <c r="L13" s="45">
        <f t="shared" si="5"/>
        <v>15.786712744798288</v>
      </c>
      <c r="M13" s="43">
        <f t="shared" si="4"/>
        <v>0</v>
      </c>
      <c r="N13" s="46">
        <f t="shared" si="2"/>
        <v>1</v>
      </c>
      <c r="O13" s="46">
        <f>เม.ย.63!N13</f>
        <v>1</v>
      </c>
      <c r="P13" s="100">
        <v>7728327.0800000001</v>
      </c>
      <c r="Q13" s="53">
        <v>2585480.2000000002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2.04</v>
      </c>
      <c r="E14" s="57">
        <v>1.82</v>
      </c>
      <c r="F14" s="57">
        <v>1.44</v>
      </c>
      <c r="G14" s="47">
        <f t="shared" si="0"/>
        <v>0</v>
      </c>
      <c r="H14" s="53">
        <v>21220005.02</v>
      </c>
      <c r="I14" s="53">
        <v>11729565.75</v>
      </c>
      <c r="J14" s="47">
        <f t="shared" si="1"/>
        <v>0</v>
      </c>
      <c r="K14" s="51">
        <f t="shared" si="3"/>
        <v>1466195.71875</v>
      </c>
      <c r="L14" s="45">
        <f t="shared" si="5"/>
        <v>14.472832479753139</v>
      </c>
      <c r="M14" s="43">
        <f t="shared" si="4"/>
        <v>0</v>
      </c>
      <c r="N14" s="46">
        <f t="shared" si="2"/>
        <v>0</v>
      </c>
      <c r="O14" s="46">
        <f>เม.ย.63!N14</f>
        <v>0</v>
      </c>
      <c r="P14" s="100">
        <v>12319330.539999999</v>
      </c>
      <c r="Q14" s="53">
        <v>8906487.2899999991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2.0299999999999998</v>
      </c>
      <c r="E15" s="57">
        <v>1.74</v>
      </c>
      <c r="F15" s="57">
        <v>1.46</v>
      </c>
      <c r="G15" s="47">
        <f t="shared" si="0"/>
        <v>0</v>
      </c>
      <c r="H15" s="53">
        <v>18243083.489999998</v>
      </c>
      <c r="I15" s="53">
        <v>15397882.07</v>
      </c>
      <c r="J15" s="47">
        <f t="shared" si="1"/>
        <v>0</v>
      </c>
      <c r="K15" s="51">
        <f t="shared" si="3"/>
        <v>1924735.25875</v>
      </c>
      <c r="L15" s="45">
        <f t="shared" si="5"/>
        <v>9.4782300095898826</v>
      </c>
      <c r="M15" s="43">
        <f t="shared" si="4"/>
        <v>0</v>
      </c>
      <c r="N15" s="46">
        <f t="shared" si="2"/>
        <v>0</v>
      </c>
      <c r="O15" s="46">
        <f>เม.ย.63!N15</f>
        <v>0</v>
      </c>
      <c r="P15" s="100">
        <v>11055900.59</v>
      </c>
      <c r="Q15" s="53">
        <v>8158660.1100000003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3.55</v>
      </c>
      <c r="E16" s="57">
        <v>2.69</v>
      </c>
      <c r="F16" s="57">
        <v>2.36</v>
      </c>
      <c r="G16" s="47">
        <f t="shared" si="0"/>
        <v>0</v>
      </c>
      <c r="H16" s="53">
        <v>65259731.590000004</v>
      </c>
      <c r="I16" s="53">
        <v>24149763.460000001</v>
      </c>
      <c r="J16" s="47">
        <f t="shared" si="1"/>
        <v>0</v>
      </c>
      <c r="K16" s="51">
        <f t="shared" si="3"/>
        <v>3018720.4325000001</v>
      </c>
      <c r="L16" s="45">
        <f t="shared" si="5"/>
        <v>21.61834229079443</v>
      </c>
      <c r="M16" s="43">
        <f t="shared" si="4"/>
        <v>0</v>
      </c>
      <c r="N16" s="46">
        <f t="shared" si="2"/>
        <v>0</v>
      </c>
      <c r="O16" s="46">
        <f>เม.ย.63!N16</f>
        <v>0</v>
      </c>
      <c r="P16" s="100">
        <v>19515074.100000001</v>
      </c>
      <c r="Q16" s="53">
        <v>34829298.490000002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1.82</v>
      </c>
      <c r="E17" s="57">
        <v>1.59</v>
      </c>
      <c r="F17" s="57">
        <v>1.42</v>
      </c>
      <c r="G17" s="47">
        <f t="shared" si="0"/>
        <v>0</v>
      </c>
      <c r="H17" s="53">
        <v>5711071.7000000002</v>
      </c>
      <c r="I17" s="53">
        <v>2826983.27</v>
      </c>
      <c r="J17" s="47">
        <f t="shared" si="1"/>
        <v>0</v>
      </c>
      <c r="K17" s="51">
        <f t="shared" si="3"/>
        <v>353372.90875</v>
      </c>
      <c r="L17" s="45">
        <f t="shared" si="5"/>
        <v>16.161600277174614</v>
      </c>
      <c r="M17" s="43">
        <f t="shared" si="4"/>
        <v>0</v>
      </c>
      <c r="N17" s="46">
        <f t="shared" si="2"/>
        <v>0</v>
      </c>
      <c r="O17" s="46">
        <f>เม.ย.63!N17</f>
        <v>0</v>
      </c>
      <c r="P17" s="100">
        <v>4015670.74</v>
      </c>
      <c r="Q17" s="53">
        <v>2976906.76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57">
        <v>1.31</v>
      </c>
      <c r="E18" s="57">
        <v>1.1100000000000001</v>
      </c>
      <c r="F18" s="57">
        <v>0.77</v>
      </c>
      <c r="G18" s="42">
        <f t="shared" si="0"/>
        <v>2</v>
      </c>
      <c r="H18" s="53">
        <v>7252404.8499999996</v>
      </c>
      <c r="I18" s="53">
        <v>1561596.78</v>
      </c>
      <c r="J18" s="47">
        <f t="shared" si="1"/>
        <v>0</v>
      </c>
      <c r="K18" s="51">
        <f t="shared" si="3"/>
        <v>195199.5975</v>
      </c>
      <c r="L18" s="45">
        <f t="shared" si="5"/>
        <v>37.153789981559768</v>
      </c>
      <c r="M18" s="43">
        <f t="shared" si="4"/>
        <v>0</v>
      </c>
      <c r="N18" s="46">
        <f t="shared" si="2"/>
        <v>2</v>
      </c>
      <c r="O18" s="46">
        <f>เม.ย.63!N18</f>
        <v>1</v>
      </c>
      <c r="P18" s="100">
        <v>6675373.6399999997</v>
      </c>
      <c r="Q18" s="68">
        <v>-5458703.5099999998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57">
        <v>1.1100000000000001</v>
      </c>
      <c r="E19" s="57">
        <v>0.97</v>
      </c>
      <c r="F19" s="57">
        <v>0.53</v>
      </c>
      <c r="G19" s="42">
        <f t="shared" si="0"/>
        <v>3</v>
      </c>
      <c r="H19" s="53">
        <v>1771122.51</v>
      </c>
      <c r="I19" s="53">
        <v>11139842.529999999</v>
      </c>
      <c r="J19" s="47">
        <f t="shared" si="1"/>
        <v>0</v>
      </c>
      <c r="K19" s="51">
        <f t="shared" si="3"/>
        <v>1392480.3162499999</v>
      </c>
      <c r="L19" s="45">
        <f t="shared" si="5"/>
        <v>1.2719192431887993</v>
      </c>
      <c r="M19" s="43">
        <f t="shared" si="4"/>
        <v>0</v>
      </c>
      <c r="N19" s="46">
        <f t="shared" si="2"/>
        <v>3</v>
      </c>
      <c r="O19" s="46">
        <f>เม.ย.63!N19</f>
        <v>1</v>
      </c>
      <c r="P19" s="100">
        <v>13331843.49</v>
      </c>
      <c r="Q19" s="68">
        <v>-7412045.1500000004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1.38</v>
      </c>
      <c r="E20" s="57">
        <v>1.17</v>
      </c>
      <c r="F20" s="57">
        <v>0.93</v>
      </c>
      <c r="G20" s="42">
        <f t="shared" si="0"/>
        <v>1</v>
      </c>
      <c r="H20" s="53">
        <v>3735101.09</v>
      </c>
      <c r="I20" s="68">
        <v>-2310479.79</v>
      </c>
      <c r="J20" s="42">
        <f t="shared" si="1"/>
        <v>1</v>
      </c>
      <c r="K20" s="59">
        <f t="shared" si="3"/>
        <v>-288809.97375</v>
      </c>
      <c r="L20" s="45">
        <f t="shared" si="5"/>
        <v>-12.932728885717713</v>
      </c>
      <c r="M20" s="43">
        <f t="shared" si="4"/>
        <v>0</v>
      </c>
      <c r="N20" s="46">
        <f t="shared" si="2"/>
        <v>2</v>
      </c>
      <c r="O20" s="46">
        <f>เม.ย.63!N20</f>
        <v>1</v>
      </c>
      <c r="P20" s="68">
        <v>-597874.78</v>
      </c>
      <c r="Q20" s="68">
        <v>-681823.76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26" t="s">
        <v>80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3" t="s">
        <v>53</v>
      </c>
      <c r="P1" s="41"/>
    </row>
    <row r="2" spans="1:24" ht="54.75" customHeight="1" thickBot="1">
      <c r="C2" s="127" t="s">
        <v>41</v>
      </c>
      <c r="D2" s="128" t="s">
        <v>40</v>
      </c>
      <c r="E2" s="128"/>
      <c r="F2" s="128"/>
      <c r="G2" s="128"/>
      <c r="H2" s="129" t="s">
        <v>39</v>
      </c>
      <c r="I2" s="129"/>
      <c r="J2" s="129"/>
      <c r="K2" s="130" t="s">
        <v>38</v>
      </c>
      <c r="L2" s="130"/>
      <c r="M2" s="130"/>
      <c r="N2" s="131" t="s">
        <v>81</v>
      </c>
      <c r="O2" s="142" t="s">
        <v>82</v>
      </c>
      <c r="P2" s="133" t="s">
        <v>37</v>
      </c>
    </row>
    <row r="3" spans="1:24" ht="38.25" customHeight="1" thickBot="1">
      <c r="C3" s="127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7" t="s">
        <v>32</v>
      </c>
      <c r="J3" s="137" t="s">
        <v>29</v>
      </c>
      <c r="K3" s="138" t="s">
        <v>31</v>
      </c>
      <c r="L3" s="127" t="s">
        <v>30</v>
      </c>
      <c r="M3" s="132" t="s">
        <v>29</v>
      </c>
      <c r="N3" s="131"/>
      <c r="O3" s="142"/>
      <c r="P3" s="133"/>
    </row>
    <row r="4" spans="1:24" ht="36.75" customHeight="1" thickBot="1">
      <c r="C4" s="127"/>
      <c r="D4" s="134"/>
      <c r="E4" s="134"/>
      <c r="F4" s="134"/>
      <c r="G4" s="135"/>
      <c r="H4" s="136"/>
      <c r="I4" s="127"/>
      <c r="J4" s="137"/>
      <c r="K4" s="138"/>
      <c r="L4" s="127"/>
      <c r="M4" s="132"/>
      <c r="N4" s="131"/>
      <c r="O4" s="142"/>
      <c r="P4" s="13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พ.ค.63!N5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พ.ค.63!N6</f>
        <v>6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พ.ค.63!N7</f>
        <v>2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พ.ค.63!N11</f>
        <v>1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พ.ค.63!N18</f>
        <v>2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พ.ค.63!N19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พ.ค.63!N20</f>
        <v>2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3" t="s">
        <v>5</v>
      </c>
      <c r="M23" s="123"/>
      <c r="N23" s="12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3"/>
      <c r="M24" s="123"/>
      <c r="N24" s="12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3" t="s">
        <v>5</v>
      </c>
      <c r="M25" s="123"/>
      <c r="N25" s="12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3"/>
      <c r="M26" s="123"/>
      <c r="N26" s="12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4" t="s">
        <v>5</v>
      </c>
      <c r="L27" s="12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3" t="s">
        <v>5</v>
      </c>
      <c r="M30" s="123"/>
      <c r="N30" s="12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3"/>
      <c r="M31" s="123"/>
      <c r="N31" s="12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2020-02-17T08:38:23Z</cp:lastPrinted>
  <dcterms:created xsi:type="dcterms:W3CDTF">2017-12-26T02:45:48Z</dcterms:created>
  <dcterms:modified xsi:type="dcterms:W3CDTF">2020-06-18T07:11:58Z</dcterms:modified>
</cp:coreProperties>
</file>